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11E39AA1-DC58-4594-99B7-768460027869}" xr6:coauthVersionLast="47" xr6:coauthVersionMax="47" xr10:uidLastSave="{00000000-0000-0000-0000-000000000000}"/>
  <bookViews>
    <workbookView xWindow="-108" yWindow="-108" windowWidth="23256" windowHeight="12576" firstSheet="1" activeTab="1" xr2:uid="{00000000-000D-0000-FFFF-FFFF00000000}"/>
  </bookViews>
  <sheets>
    <sheet name="foxz" sheetId="4" state="veryHidden" r:id="rId1"/>
    <sheet name="Sheet3" sheetId="3" r:id="rId2"/>
  </sheets>
  <definedNames>
    <definedName name="_xlnm.Print_Titles" localSheetId="1">Sheet3!$3:$5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3" l="1"/>
  <c r="Q9" i="3" s="1"/>
  <c r="R9" i="3" s="1"/>
  <c r="J10" i="3"/>
  <c r="J9" i="3" s="1"/>
  <c r="K9" i="3" s="1"/>
  <c r="S9" i="3" l="1"/>
  <c r="Q7" i="3"/>
  <c r="J7" i="3"/>
  <c r="Q8" i="3"/>
  <c r="J8" i="3"/>
  <c r="Q6" i="3" l="1"/>
  <c r="R6" i="3" s="1"/>
  <c r="R11" i="3" s="1"/>
  <c r="S11" i="3" s="1"/>
  <c r="J6" i="3"/>
  <c r="K6" i="3" s="1"/>
  <c r="K11" i="3" s="1"/>
  <c r="S6" i="3" l="1"/>
  <c r="T11" i="3"/>
</calcChain>
</file>

<file path=xl/sharedStrings.xml><?xml version="1.0" encoding="utf-8"?>
<sst xmlns="http://schemas.openxmlformats.org/spreadsheetml/2006/main" count="56" uniqueCount="41">
  <si>
    <t>Số
TT</t>
  </si>
  <si>
    <t>Số
HS lưu</t>
  </si>
  <si>
    <t>Đối tượng được bồi thường, 
hỗ trợ</t>
  </si>
  <si>
    <t>Đơn 
vị 
tính</t>
  </si>
  <si>
    <t>Đơn giá 
(đồng)</t>
  </si>
  <si>
    <t>Hệ số điều chỉnh</t>
  </si>
  <si>
    <t>Thành tiền 
(đồng)</t>
  </si>
  <si>
    <t>UBND phường xác nhận xử lý vi phạm tại Công văn 190</t>
  </si>
  <si>
    <t>Đội quản lý đô thị xác nhận xử lý</t>
  </si>
  <si>
    <t>10=6x7x8x9</t>
  </si>
  <si>
    <t>Năm xây dựng</t>
  </si>
  <si>
    <t>Xử phạt</t>
  </si>
  <si>
    <t>CV xác nhận</t>
  </si>
  <si>
    <t>Mua nhà năm 1990, Sửa nhà nhiều lần năm 1993.</t>
  </si>
  <si>
    <t>Không</t>
  </si>
  <si>
    <t>Năm 2009</t>
  </si>
  <si>
    <t>Không có xử lý</t>
  </si>
  <si>
    <t>Tổng</t>
  </si>
  <si>
    <t>20=16x17x18x19</t>
  </si>
  <si>
    <t>22=21-11</t>
  </si>
  <si>
    <t>Giá trị chênh lệch tăng(+), giảm (-)
(đồng)</t>
  </si>
  <si>
    <t xml:space="preserve">Hỗ trợ đất đối với đất nông nghiệp liền kề đất </t>
  </si>
  <si>
    <t>K3, Đ29, QĐ 50</t>
  </si>
  <si>
    <t>Bà Trần Thị Mơ và các đồng thừa kế của ông Dương Văn Châu -7/16/292 Bùi thị Xuân - Tp Huế</t>
  </si>
  <si>
    <t>Giá trị Bồi thường, hỗ trợ theo quyết định số 10184/QĐ-UBND ngày13/11/2023 của UBND thành phố Huế</t>
  </si>
  <si>
    <t>Bồi thường đất nông nghiệp liền kề đất ở  Bùi Thị Xuân, vị trí 4, loại 4B đoạn từ Cầu lòn đường sắt đến Huyền Trân Công Chúa.</t>
  </si>
  <si>
    <t xml:space="preserve">QĐ 80; 
</t>
  </si>
  <si>
    <t>Bồi thường đất nông nghiệp liền kề đất ở  Bùi Thị Xuân, vị trí 3, loại 4B đoạn từ Cầu lòn đường sắt đến Huyền Trân Công Chúa.</t>
  </si>
  <si>
    <r>
      <t>m</t>
    </r>
    <r>
      <rPr>
        <vertAlign val="superscript"/>
        <sz val="10"/>
        <color indexed="8"/>
        <rFont val="Times New Roman"/>
        <family val="1"/>
      </rPr>
      <t>2</t>
    </r>
  </si>
  <si>
    <t>Phụ
 lục</t>
  </si>
  <si>
    <t>Mức
BTHT</t>
  </si>
  <si>
    <t>Mức
 BTHT</t>
  </si>
  <si>
    <t>Số
lượng
(m2)</t>
  </si>
  <si>
    <t>Bồi thường đất ở  Bùi Thị Xuân, vị trí 3, loại 4B đoạn từ Cầu lòn đường sắt đến Huyền Trân Công Chúa.</t>
  </si>
  <si>
    <t>Phan Văn Bông- Phan Thị Lệ Thủy  -16/9/292 Bùi thị Xuân - Tp Huế</t>
  </si>
  <si>
    <t>(Bằng chữ:  Năm trăm ba mươi chín triệu hai trăm ba mươi lăm nghìn đồng.)</t>
  </si>
  <si>
    <t xml:space="preserve">(Kèm theo Quyết định số                 /QĐ-UBND  ngày       /       /2023 của UBND thành phố Huế). </t>
  </si>
  <si>
    <t xml:space="preserve">PHỤ LỤC 1: PHƯƠNG ÁN ĐIỀU CHỈNH ĐỐI TƯỢNG BỒI THƯỜNG, HỖ TRỢ KHI NHÀ NƯỚC THU HỒI ĐẤT THỰC HIỆN DỰ ÁN ĐƯỜNG DỌC SÔNG HƯƠNG (PHÍA NAM), ĐOẠN TỪ CẦU DÃ VIÊN ĐẾN HUYỀN TRÂN CÔNG CHÚA, THÀNH PHỐ HUẾ  </t>
  </si>
  <si>
    <t>Giá trị bồi thường, hỗ trợ điều chỉnh, bổ sung</t>
  </si>
  <si>
    <t>Tổng giá trị bồi thường, hỗ trợ đã phê duyệt tại Quyết định phê duyệt
(đồng)</t>
  </si>
  <si>
    <t>Tổng giá trị bồi thường, hỗ trợ điều chỉnh, bổ sung
(đồng)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</si>
</sst>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_(* \(#.##0.00\);_(* &quot;-&quot;??_);_(@_)"/>
    <numFmt numFmtId="165" formatCode="#,##0.0"/>
    <numFmt numFmtId="166" formatCode="_(* #,##0.00_);_(* \(#,##0.00\);_(* &quot;-&quot;&quot;?&quot;&quot;?&quot;_);_(@_)"/>
    <numFmt numFmtId="167" formatCode="0.0%"/>
  </numFmts>
  <fonts count="27" x14ac:knownFonts="1">
    <font>
      <sz val="11"/>
      <color theme="1"/>
      <name val="Calibri"/>
      <family val="2"/>
      <scheme val="minor"/>
    </font>
    <font>
      <sz val="11.5"/>
      <color theme="1"/>
      <name val="Times New Roman"/>
      <family val="1"/>
    </font>
    <font>
      <sz val="11.5"/>
      <color theme="0"/>
      <name val="Times New Roman"/>
      <family val="1"/>
    </font>
    <font>
      <sz val="11.5"/>
      <color rgb="FFFF0000"/>
      <name val="Times New Roman"/>
      <family val="1"/>
    </font>
    <font>
      <sz val="14"/>
      <name val="Times New Roman"/>
      <family val="1"/>
    </font>
    <font>
      <b/>
      <sz val="13"/>
      <color theme="1"/>
      <name val="Times New Roman"/>
      <family val="1"/>
    </font>
    <font>
      <sz val="11"/>
      <color indexed="8"/>
      <name val="Calibri"/>
      <family val="2"/>
    </font>
    <font>
      <sz val="11"/>
      <color indexed="8"/>
      <name val="Arial"/>
      <family val="2"/>
    </font>
    <font>
      <sz val="13"/>
      <color theme="1"/>
      <name val="Times New Roman"/>
      <family val="1"/>
      <charset val="163"/>
    </font>
    <font>
      <sz val="16"/>
      <name val="Calibri"/>
      <family val="2"/>
      <scheme val="minor"/>
    </font>
    <font>
      <sz val="17"/>
      <name val="Calibri"/>
      <family val="2"/>
      <scheme val="minor"/>
    </font>
    <font>
      <sz val="12"/>
      <name val="Times New Roman"/>
      <family val="1"/>
    </font>
    <font>
      <b/>
      <sz val="10"/>
      <color theme="1"/>
      <name val="Times New Roman"/>
      <family val="1"/>
    </font>
    <font>
      <sz val="10"/>
      <color theme="1"/>
      <name val="Times New Roman"/>
      <family val="1"/>
    </font>
    <font>
      <i/>
      <sz val="10"/>
      <color theme="1"/>
      <name val="Times New Roman"/>
      <family val="1"/>
    </font>
    <font>
      <b/>
      <sz val="10"/>
      <color theme="1"/>
      <name val="Times New Roman"/>
      <family val="1"/>
      <charset val="163"/>
    </font>
    <font>
      <sz val="10"/>
      <color theme="1"/>
      <name val="Calibri"/>
      <family val="2"/>
      <scheme val="minor"/>
    </font>
    <font>
      <sz val="10"/>
      <color theme="1"/>
      <name val="Times New Roman"/>
      <family val="1"/>
      <charset val="163"/>
    </font>
    <font>
      <b/>
      <sz val="10"/>
      <name val="Times New Roman"/>
      <family val="1"/>
      <charset val="163"/>
    </font>
    <font>
      <b/>
      <sz val="10"/>
      <name val="Times New Roman"/>
      <family val="1"/>
    </font>
    <font>
      <sz val="10"/>
      <name val="Times New Roman"/>
      <family val="1"/>
      <charset val="163"/>
    </font>
    <font>
      <sz val="10"/>
      <name val="Times New Roman"/>
      <family val="1"/>
    </font>
    <font>
      <b/>
      <sz val="10"/>
      <color rgb="FFFF0000"/>
      <name val="Times New Roman"/>
      <family val="1"/>
    </font>
    <font>
      <vertAlign val="superscript"/>
      <sz val="10"/>
      <color indexed="8"/>
      <name val="Times New Roman"/>
      <family val="1"/>
    </font>
    <font>
      <sz val="10"/>
      <name val="Calibri"/>
      <family val="2"/>
      <scheme val="minor"/>
    </font>
    <font>
      <sz val="9"/>
      <color theme="1"/>
      <name val="Times New Roman"/>
      <family val="1"/>
    </font>
    <font>
      <b/>
      <i/>
      <sz val="10"/>
      <color theme="1"/>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4" fillId="0" borderId="0"/>
    <xf numFmtId="164" fontId="6" fillId="0" borderId="0" applyFont="0" applyFill="0" applyBorder="0" applyAlignment="0" applyProtection="0"/>
    <xf numFmtId="9" fontId="7"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6" fontId="6" fillId="0" borderId="0" applyFont="0" applyFill="0" applyBorder="0" applyAlignment="0" applyProtection="0"/>
  </cellStyleXfs>
  <cellXfs count="79">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5" fillId="0" borderId="0" xfId="0" applyFont="1" applyAlignment="1">
      <alignment horizontal="center"/>
    </xf>
    <xf numFmtId="0" fontId="8" fillId="0" borderId="0" xfId="0" applyFont="1" applyAlignment="1">
      <alignment horizontal="center"/>
    </xf>
    <xf numFmtId="0" fontId="8" fillId="0" borderId="0" xfId="0" applyFont="1" applyAlignment="1">
      <alignment vertical="center" wrapText="1"/>
    </xf>
    <xf numFmtId="0" fontId="8" fillId="0" borderId="0" xfId="0" applyFont="1"/>
    <xf numFmtId="0" fontId="8" fillId="0" borderId="0" xfId="0" applyFont="1" applyAlignment="1">
      <alignment horizontal="right"/>
    </xf>
    <xf numFmtId="0" fontId="9" fillId="0" borderId="0" xfId="0" applyFont="1"/>
    <xf numFmtId="0" fontId="10" fillId="0" borderId="0" xfId="0" applyFont="1"/>
    <xf numFmtId="0" fontId="12" fillId="0" borderId="0" xfId="0" applyFont="1" applyAlignment="1">
      <alignment horizontal="center" vertical="center" wrapText="1"/>
    </xf>
    <xf numFmtId="0" fontId="13" fillId="0" borderId="0" xfId="0" applyFont="1" applyAlignment="1">
      <alignment vertical="top"/>
    </xf>
    <xf numFmtId="0" fontId="14" fillId="0" borderId="0" xfId="0" applyFont="1" applyAlignment="1">
      <alignment horizontal="center" vertical="center" wrapText="1"/>
    </xf>
    <xf numFmtId="0" fontId="13" fillId="0" borderId="0" xfId="0" applyFont="1"/>
    <xf numFmtId="0" fontId="16" fillId="0" borderId="0" xfId="0" applyFont="1"/>
    <xf numFmtId="0" fontId="12" fillId="0" borderId="1" xfId="1" applyFont="1" applyBorder="1" applyAlignment="1">
      <alignment horizontal="center" vertical="center" wrapText="1"/>
    </xf>
    <xf numFmtId="2" fontId="12" fillId="0" borderId="1" xfId="2" applyNumberFormat="1" applyFont="1" applyFill="1" applyBorder="1" applyAlignment="1">
      <alignment horizontal="center" vertical="center" wrapText="1"/>
    </xf>
    <xf numFmtId="3" fontId="12" fillId="0" borderId="1" xfId="1" applyNumberFormat="1" applyFont="1" applyBorder="1" applyAlignment="1">
      <alignment horizontal="center" vertical="center" wrapText="1"/>
    </xf>
    <xf numFmtId="2" fontId="12" fillId="0" borderId="1" xfId="1"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3" fontId="19" fillId="2" borderId="1" xfId="0" applyNumberFormat="1" applyFont="1" applyFill="1" applyBorder="1" applyAlignment="1">
      <alignment horizontal="right" vertical="center" wrapText="1"/>
    </xf>
    <xf numFmtId="3" fontId="19" fillId="0" borderId="1" xfId="0" applyNumberFormat="1" applyFont="1" applyBorder="1" applyAlignment="1">
      <alignment vertical="center" wrapText="1"/>
    </xf>
    <xf numFmtId="3" fontId="18" fillId="0" borderId="1"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0" fillId="0" borderId="0" xfId="0" applyFont="1" applyAlignment="1">
      <alignment horizontal="center" vertical="center"/>
    </xf>
    <xf numFmtId="0" fontId="22" fillId="0" borderId="1" xfId="0" applyFont="1" applyBorder="1" applyAlignment="1">
      <alignment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165" fontId="13" fillId="3" borderId="1" xfId="6" applyNumberFormat="1" applyFont="1" applyFill="1" applyBorder="1" applyAlignment="1" applyProtection="1">
      <alignment horizontal="center" vertical="center" wrapText="1"/>
    </xf>
    <xf numFmtId="3" fontId="13" fillId="3" borderId="1" xfId="0" applyNumberFormat="1"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166" fontId="13" fillId="3" borderId="1" xfId="6" applyFont="1" applyFill="1" applyBorder="1" applyAlignment="1" applyProtection="1">
      <alignment horizontal="center" vertical="center" wrapText="1"/>
    </xf>
    <xf numFmtId="3" fontId="13" fillId="3" borderId="1" xfId="0" applyNumberFormat="1" applyFont="1" applyFill="1" applyBorder="1" applyAlignment="1">
      <alignment horizontal="right" vertical="center" wrapText="1"/>
    </xf>
    <xf numFmtId="0" fontId="22" fillId="0" borderId="1" xfId="0" applyFont="1" applyBorder="1" applyAlignment="1">
      <alignment vertical="center" wrapText="1"/>
    </xf>
    <xf numFmtId="3" fontId="20" fillId="2" borderId="1" xfId="0" applyNumberFormat="1" applyFont="1" applyFill="1" applyBorder="1" applyAlignment="1">
      <alignment vertical="center" wrapText="1"/>
    </xf>
    <xf numFmtId="3" fontId="18" fillId="0" borderId="1" xfId="0" applyNumberFormat="1" applyFont="1" applyBorder="1" applyAlignment="1">
      <alignment vertical="center" wrapText="1"/>
    </xf>
    <xf numFmtId="0" fontId="24" fillId="0" borderId="0" xfId="0" applyFont="1"/>
    <xf numFmtId="0" fontId="13" fillId="0" borderId="1" xfId="0" applyFont="1" applyBorder="1" applyAlignment="1">
      <alignment horizontal="center" vertical="center" wrapText="1"/>
    </xf>
    <xf numFmtId="3" fontId="12" fillId="0" borderId="1" xfId="0" applyNumberFormat="1" applyFont="1" applyBorder="1" applyAlignment="1">
      <alignment horizontal="right" vertical="center"/>
    </xf>
    <xf numFmtId="3" fontId="12" fillId="0" borderId="1" xfId="0" applyNumberFormat="1" applyFont="1" applyBorder="1" applyAlignment="1">
      <alignment horizontal="center" vertical="center"/>
    </xf>
    <xf numFmtId="3" fontId="16" fillId="0" borderId="0" xfId="0" applyNumberFormat="1" applyFont="1"/>
    <xf numFmtId="165" fontId="25" fillId="3" borderId="1" xfId="6" applyNumberFormat="1" applyFont="1" applyFill="1" applyBorder="1" applyAlignment="1" applyProtection="1">
      <alignment horizontal="center" vertical="center" wrapText="1"/>
    </xf>
    <xf numFmtId="0" fontId="13" fillId="0" borderId="1" xfId="0" applyFont="1" applyBorder="1" applyAlignment="1">
      <alignment horizontal="left" vertical="center" wrapText="1"/>
    </xf>
    <xf numFmtId="165" fontId="13" fillId="0" borderId="1" xfId="6" applyNumberFormat="1" applyFont="1" applyFill="1" applyBorder="1" applyAlignment="1" applyProtection="1">
      <alignment horizontal="center" vertical="center" wrapText="1"/>
    </xf>
    <xf numFmtId="3" fontId="13" fillId="0" borderId="1" xfId="0" applyNumberFormat="1" applyFont="1" applyBorder="1" applyAlignment="1">
      <alignment horizontal="center" vertical="center" wrapText="1"/>
    </xf>
    <xf numFmtId="167" fontId="13" fillId="0" borderId="1" xfId="0" applyNumberFormat="1" applyFont="1" applyBorder="1" applyAlignment="1">
      <alignment horizontal="center" vertical="center" wrapText="1"/>
    </xf>
    <xf numFmtId="166" fontId="13" fillId="0" borderId="1" xfId="6" applyFont="1" applyFill="1" applyBorder="1" applyAlignment="1" applyProtection="1">
      <alignment horizontal="center" vertical="center" wrapText="1"/>
    </xf>
    <xf numFmtId="3" fontId="13" fillId="0" borderId="1" xfId="0" applyNumberFormat="1" applyFont="1" applyBorder="1" applyAlignment="1">
      <alignment horizontal="right" vertical="center" wrapText="1"/>
    </xf>
    <xf numFmtId="0" fontId="19" fillId="0" borderId="1" xfId="0" applyFont="1" applyBorder="1" applyAlignment="1">
      <alignment vertical="center"/>
    </xf>
    <xf numFmtId="3" fontId="18" fillId="3" borderId="1" xfId="0" applyNumberFormat="1" applyFont="1" applyFill="1" applyBorder="1" applyAlignment="1">
      <alignment horizontal="right" vertical="center" wrapText="1"/>
    </xf>
    <xf numFmtId="3" fontId="18" fillId="2" borderId="1" xfId="0" applyNumberFormat="1" applyFont="1" applyFill="1" applyBorder="1" applyAlignment="1">
      <alignment vertical="center" wrapText="1"/>
    </xf>
    <xf numFmtId="0" fontId="12"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1" applyFont="1" applyBorder="1" applyAlignment="1">
      <alignment horizontal="center" vertical="center" wrapText="1"/>
    </xf>
    <xf numFmtId="3" fontId="12" fillId="0" borderId="1" xfId="1" applyNumberFormat="1" applyFont="1" applyBorder="1" applyAlignment="1">
      <alignment horizontal="center" vertical="center" wrapText="1"/>
    </xf>
    <xf numFmtId="0" fontId="12" fillId="0" borderId="1" xfId="1" applyFont="1" applyBorder="1" applyAlignment="1">
      <alignment horizontal="center" vertical="center"/>
    </xf>
    <xf numFmtId="0" fontId="12" fillId="0" borderId="1" xfId="0" applyFont="1" applyBorder="1" applyAlignment="1">
      <alignment horizontal="center"/>
    </xf>
    <xf numFmtId="0" fontId="18" fillId="3" borderId="6"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3" fontId="15" fillId="0" borderId="1" xfId="0" applyNumberFormat="1" applyFont="1" applyBorder="1" applyAlignment="1">
      <alignment horizontal="center" vertical="center" wrapText="1"/>
    </xf>
    <xf numFmtId="3" fontId="15" fillId="0" borderId="1" xfId="1"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0" fontId="19" fillId="0" borderId="1" xfId="0" applyFont="1" applyBorder="1" applyAlignment="1">
      <alignment horizontal="left" vertical="center" wrapText="1"/>
    </xf>
  </cellXfs>
  <cellStyles count="7">
    <cellStyle name="Comma 2" xfId="4" xr:uid="{00000000-0005-0000-0000-000000000000}"/>
    <cellStyle name="Comma 3" xfId="2" xr:uid="{00000000-0005-0000-0000-000001000000}"/>
    <cellStyle name="Comma 4" xfId="6" xr:uid="{00000000-0005-0000-0000-000002000000}"/>
    <cellStyle name="Normal" xfId="0" builtinId="0"/>
    <cellStyle name="Normal_Sheet1_1" xfId="1" xr:uid="{00000000-0005-0000-0000-000004000000}"/>
    <cellStyle name="Percent 2" xfId="5" xr:uid="{00000000-0005-0000-0000-000005000000}"/>
    <cellStyle name="Percent 3"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
  <sheetViews>
    <sheetView tabSelected="1" zoomScaleSheetLayoutView="55" workbookViewId="0">
      <selection activeCell="AA7" sqref="AA7"/>
    </sheetView>
  </sheetViews>
  <sheetFormatPr defaultColWidth="9.109375" defaultRowHeight="16.8" x14ac:dyDescent="0.3"/>
  <cols>
    <col min="1" max="1" width="6.109375" style="4" customWidth="1"/>
    <col min="2" max="2" width="4" style="5" customWidth="1"/>
    <col min="3" max="3" width="12.109375" style="6" customWidth="1"/>
    <col min="4" max="4" width="6.6640625" style="7" customWidth="1"/>
    <col min="5" max="5" width="4.77734375" style="7" customWidth="1"/>
    <col min="6" max="6" width="6.44140625" style="7" customWidth="1"/>
    <col min="7" max="7" width="8.109375" style="7" bestFit="1" customWidth="1"/>
    <col min="8" max="8" width="5.88671875" style="7" customWidth="1"/>
    <col min="9" max="9" width="4.88671875" style="7" customWidth="1"/>
    <col min="10" max="11" width="11.21875" style="8" customWidth="1"/>
    <col min="12" max="12" width="11.88671875" style="6" customWidth="1"/>
    <col min="13" max="13" width="7.6640625" style="7" customWidth="1"/>
    <col min="14" max="14" width="8.109375" style="7" bestFit="1" customWidth="1"/>
    <col min="15" max="15" width="5.21875" style="7" bestFit="1" customWidth="1"/>
    <col min="16" max="16" width="6.77734375" style="7" customWidth="1"/>
    <col min="17" max="17" width="10.88671875" style="8" customWidth="1"/>
    <col min="18" max="18" width="11.21875" style="8" customWidth="1"/>
    <col min="19" max="19" width="12.44140625" style="5" customWidth="1"/>
    <col min="20" max="20" width="42.6640625" hidden="1" customWidth="1"/>
    <col min="21" max="21" width="34.21875" hidden="1" customWidth="1"/>
    <col min="22" max="22" width="12.6640625" hidden="1" customWidth="1"/>
    <col min="23" max="23" width="18.21875" hidden="1" customWidth="1"/>
    <col min="24" max="24" width="15.33203125" hidden="1" customWidth="1"/>
    <col min="25" max="25" width="9.109375" hidden="1" customWidth="1"/>
    <col min="26" max="27" width="9.109375" customWidth="1"/>
    <col min="28" max="28" width="35.77734375" customWidth="1"/>
  </cols>
  <sheetData>
    <row r="1" spans="1:28" s="2" customFormat="1" ht="40.5" customHeight="1" x14ac:dyDescent="0.3">
      <c r="A1" s="64" t="s">
        <v>37</v>
      </c>
      <c r="B1" s="64"/>
      <c r="C1" s="64"/>
      <c r="D1" s="64"/>
      <c r="E1" s="64"/>
      <c r="F1" s="64"/>
      <c r="G1" s="64"/>
      <c r="H1" s="64"/>
      <c r="I1" s="64"/>
      <c r="J1" s="64"/>
      <c r="K1" s="64"/>
      <c r="L1" s="64"/>
      <c r="M1" s="64"/>
      <c r="N1" s="64"/>
      <c r="O1" s="64"/>
      <c r="P1" s="64"/>
      <c r="Q1" s="64"/>
      <c r="R1" s="64"/>
      <c r="S1" s="64"/>
      <c r="T1" s="11"/>
      <c r="U1" s="12"/>
      <c r="V1" s="12"/>
      <c r="W1" s="12"/>
      <c r="X1" s="12"/>
      <c r="Y1" s="1"/>
      <c r="AB1" s="3"/>
    </row>
    <row r="2" spans="1:28" s="2" customFormat="1" ht="23.25" customHeight="1" x14ac:dyDescent="0.3">
      <c r="A2" s="66" t="s">
        <v>36</v>
      </c>
      <c r="B2" s="66"/>
      <c r="C2" s="66"/>
      <c r="D2" s="66"/>
      <c r="E2" s="66"/>
      <c r="F2" s="66"/>
      <c r="G2" s="66"/>
      <c r="H2" s="66"/>
      <c r="I2" s="66"/>
      <c r="J2" s="66"/>
      <c r="K2" s="66"/>
      <c r="L2" s="66"/>
      <c r="M2" s="66"/>
      <c r="N2" s="66"/>
      <c r="O2" s="66"/>
      <c r="P2" s="66"/>
      <c r="Q2" s="66"/>
      <c r="R2" s="66"/>
      <c r="S2" s="66"/>
      <c r="T2" s="13"/>
      <c r="U2" s="12"/>
      <c r="V2" s="12"/>
      <c r="W2" s="12"/>
      <c r="X2" s="12"/>
      <c r="AB2" s="3"/>
    </row>
    <row r="3" spans="1:28" ht="41.25" customHeight="1" x14ac:dyDescent="0.3">
      <c r="A3" s="67" t="s">
        <v>0</v>
      </c>
      <c r="B3" s="67" t="s">
        <v>1</v>
      </c>
      <c r="C3" s="67" t="s">
        <v>2</v>
      </c>
      <c r="D3" s="67" t="s">
        <v>24</v>
      </c>
      <c r="E3" s="67"/>
      <c r="F3" s="67"/>
      <c r="G3" s="67"/>
      <c r="H3" s="67"/>
      <c r="I3" s="67"/>
      <c r="J3" s="67"/>
      <c r="K3" s="68" t="s">
        <v>39</v>
      </c>
      <c r="L3" s="69" t="s">
        <v>38</v>
      </c>
      <c r="M3" s="69"/>
      <c r="N3" s="69"/>
      <c r="O3" s="69"/>
      <c r="P3" s="69"/>
      <c r="Q3" s="69"/>
      <c r="R3" s="69"/>
      <c r="S3" s="75" t="s">
        <v>20</v>
      </c>
      <c r="T3" s="14"/>
      <c r="U3" s="15"/>
      <c r="V3" s="15"/>
      <c r="W3" s="15"/>
      <c r="X3" s="15"/>
    </row>
    <row r="4" spans="1:28" ht="86.25" customHeight="1" x14ac:dyDescent="0.3">
      <c r="A4" s="67"/>
      <c r="B4" s="67"/>
      <c r="C4" s="67"/>
      <c r="D4" s="16" t="s">
        <v>29</v>
      </c>
      <c r="E4" s="16" t="s">
        <v>3</v>
      </c>
      <c r="F4" s="17" t="s">
        <v>32</v>
      </c>
      <c r="G4" s="18" t="s">
        <v>4</v>
      </c>
      <c r="H4" s="18" t="s">
        <v>31</v>
      </c>
      <c r="I4" s="19" t="s">
        <v>5</v>
      </c>
      <c r="J4" s="18" t="s">
        <v>6</v>
      </c>
      <c r="K4" s="68"/>
      <c r="L4" s="16" t="s">
        <v>2</v>
      </c>
      <c r="M4" s="17" t="s">
        <v>32</v>
      </c>
      <c r="N4" s="18" t="s">
        <v>4</v>
      </c>
      <c r="O4" s="18" t="s">
        <v>30</v>
      </c>
      <c r="P4" s="19" t="s">
        <v>5</v>
      </c>
      <c r="Q4" s="18" t="s">
        <v>6</v>
      </c>
      <c r="R4" s="18" t="s">
        <v>40</v>
      </c>
      <c r="S4" s="75"/>
      <c r="T4" s="76" t="s">
        <v>7</v>
      </c>
      <c r="U4" s="77"/>
      <c r="V4" s="74" t="s">
        <v>8</v>
      </c>
      <c r="W4" s="74"/>
      <c r="X4" s="74"/>
    </row>
    <row r="5" spans="1:28" ht="26.4" x14ac:dyDescent="0.3">
      <c r="A5" s="20">
        <v>1</v>
      </c>
      <c r="B5" s="20">
        <v>2</v>
      </c>
      <c r="C5" s="21">
        <v>3</v>
      </c>
      <c r="D5" s="20">
        <v>4</v>
      </c>
      <c r="E5" s="20">
        <v>5</v>
      </c>
      <c r="F5" s="20">
        <v>6</v>
      </c>
      <c r="G5" s="20">
        <v>7</v>
      </c>
      <c r="H5" s="20">
        <v>8</v>
      </c>
      <c r="I5" s="20">
        <v>9</v>
      </c>
      <c r="J5" s="16" t="s">
        <v>9</v>
      </c>
      <c r="K5" s="16">
        <v>11</v>
      </c>
      <c r="L5" s="21">
        <v>13</v>
      </c>
      <c r="M5" s="20">
        <v>16</v>
      </c>
      <c r="N5" s="20">
        <v>17</v>
      </c>
      <c r="O5" s="20">
        <v>18</v>
      </c>
      <c r="P5" s="20">
        <v>19</v>
      </c>
      <c r="Q5" s="22" t="s">
        <v>18</v>
      </c>
      <c r="R5" s="22">
        <v>21</v>
      </c>
      <c r="S5" s="22" t="s">
        <v>19</v>
      </c>
      <c r="T5" s="23" t="s">
        <v>10</v>
      </c>
      <c r="U5" s="24" t="s">
        <v>11</v>
      </c>
      <c r="V5" s="25" t="s">
        <v>10</v>
      </c>
      <c r="W5" s="26" t="s">
        <v>11</v>
      </c>
      <c r="X5" s="27" t="s">
        <v>12</v>
      </c>
    </row>
    <row r="6" spans="1:28" s="9" customFormat="1" ht="44.25" customHeight="1" x14ac:dyDescent="0.4">
      <c r="A6" s="28">
        <v>14</v>
      </c>
      <c r="B6" s="29">
        <v>95</v>
      </c>
      <c r="C6" s="78" t="s">
        <v>23</v>
      </c>
      <c r="D6" s="78"/>
      <c r="E6" s="78"/>
      <c r="F6" s="78"/>
      <c r="G6" s="78"/>
      <c r="H6" s="78"/>
      <c r="I6" s="78"/>
      <c r="J6" s="30">
        <f>SUM(J7:J8)</f>
        <v>190485000</v>
      </c>
      <c r="K6" s="30">
        <f>J6</f>
        <v>190485000</v>
      </c>
      <c r="L6" s="78" t="s">
        <v>23</v>
      </c>
      <c r="M6" s="78"/>
      <c r="N6" s="78"/>
      <c r="O6" s="78"/>
      <c r="P6" s="78"/>
      <c r="Q6" s="31">
        <f>SUM(Q7:Q8)</f>
        <v>291031000</v>
      </c>
      <c r="R6" s="31">
        <f>Q6</f>
        <v>291031000</v>
      </c>
      <c r="S6" s="32">
        <f>Q6-J6</f>
        <v>100546000</v>
      </c>
      <c r="T6" s="33" t="s">
        <v>13</v>
      </c>
      <c r="U6" s="34" t="s">
        <v>14</v>
      </c>
      <c r="V6" s="35" t="s">
        <v>15</v>
      </c>
      <c r="W6" s="36" t="s">
        <v>16</v>
      </c>
      <c r="X6" s="37">
        <v>734</v>
      </c>
    </row>
    <row r="7" spans="1:28" s="10" customFormat="1" ht="129" customHeight="1" x14ac:dyDescent="0.45">
      <c r="A7" s="38"/>
      <c r="B7" s="38"/>
      <c r="C7" s="39" t="s">
        <v>25</v>
      </c>
      <c r="D7" s="40" t="s">
        <v>26</v>
      </c>
      <c r="E7" s="40" t="s">
        <v>28</v>
      </c>
      <c r="F7" s="41">
        <v>149.4</v>
      </c>
      <c r="G7" s="42">
        <v>33000</v>
      </c>
      <c r="H7" s="43">
        <v>1</v>
      </c>
      <c r="I7" s="44">
        <v>1</v>
      </c>
      <c r="J7" s="45">
        <f>ROUND(F7*G7*H7*I7,-3)</f>
        <v>4930000</v>
      </c>
      <c r="K7" s="46"/>
      <c r="L7" s="39" t="s">
        <v>27</v>
      </c>
      <c r="M7" s="54">
        <v>149.4</v>
      </c>
      <c r="N7" s="42">
        <v>33000</v>
      </c>
      <c r="O7" s="43">
        <v>1</v>
      </c>
      <c r="P7" s="44">
        <v>1</v>
      </c>
      <c r="Q7" s="45">
        <f>ROUND(M7*N7*O7*P7,-3)</f>
        <v>4930000</v>
      </c>
      <c r="R7" s="47"/>
      <c r="S7" s="48"/>
      <c r="T7" s="49"/>
      <c r="U7" s="49"/>
      <c r="V7" s="49"/>
      <c r="W7" s="49"/>
      <c r="X7" s="49"/>
    </row>
    <row r="8" spans="1:28" s="10" customFormat="1" ht="78.75" customHeight="1" x14ac:dyDescent="0.45">
      <c r="A8" s="38"/>
      <c r="B8" s="38"/>
      <c r="C8" s="39" t="s">
        <v>21</v>
      </c>
      <c r="D8" s="50" t="s">
        <v>22</v>
      </c>
      <c r="E8" s="40" t="s">
        <v>28</v>
      </c>
      <c r="F8" s="41">
        <v>149.4</v>
      </c>
      <c r="G8" s="42">
        <v>2484000</v>
      </c>
      <c r="H8" s="43">
        <v>0.5</v>
      </c>
      <c r="I8" s="44">
        <v>1</v>
      </c>
      <c r="J8" s="45">
        <f>ROUND(F8*G8*H8*I8,-3)</f>
        <v>185555000</v>
      </c>
      <c r="K8" s="46"/>
      <c r="L8" s="39" t="s">
        <v>21</v>
      </c>
      <c r="M8" s="41">
        <v>149.4</v>
      </c>
      <c r="N8" s="42">
        <v>3830000</v>
      </c>
      <c r="O8" s="43">
        <v>0.5</v>
      </c>
      <c r="P8" s="44">
        <v>1</v>
      </c>
      <c r="Q8" s="45">
        <f>ROUND(M8*N8*O8*P8,-3)</f>
        <v>286101000</v>
      </c>
      <c r="R8" s="47"/>
      <c r="S8" s="48"/>
      <c r="T8" s="49"/>
      <c r="U8" s="49"/>
      <c r="V8" s="49"/>
      <c r="W8" s="49"/>
      <c r="X8" s="49"/>
    </row>
    <row r="9" spans="1:28" s="10" customFormat="1" ht="40.5" customHeight="1" x14ac:dyDescent="0.45">
      <c r="A9" s="61">
        <v>16</v>
      </c>
      <c r="B9" s="61">
        <v>97</v>
      </c>
      <c r="C9" s="71" t="s">
        <v>34</v>
      </c>
      <c r="D9" s="72"/>
      <c r="E9" s="72"/>
      <c r="F9" s="72"/>
      <c r="G9" s="72"/>
      <c r="H9" s="72"/>
      <c r="I9" s="73"/>
      <c r="J9" s="62">
        <f>SUM(J10)</f>
        <v>434301000</v>
      </c>
      <c r="K9" s="31">
        <f>J9</f>
        <v>434301000</v>
      </c>
      <c r="L9" s="71" t="s">
        <v>34</v>
      </c>
      <c r="M9" s="72"/>
      <c r="N9" s="72"/>
      <c r="O9" s="72"/>
      <c r="P9" s="73"/>
      <c r="Q9" s="62">
        <f>SUM(Q10)</f>
        <v>872990000</v>
      </c>
      <c r="R9" s="63">
        <f>Q9</f>
        <v>872990000</v>
      </c>
      <c r="S9" s="48">
        <f>R9-J9</f>
        <v>438689000</v>
      </c>
      <c r="T9" s="49"/>
      <c r="U9" s="49"/>
      <c r="V9" s="49"/>
      <c r="W9" s="49"/>
      <c r="X9" s="49"/>
    </row>
    <row r="10" spans="1:28" s="49" customFormat="1" ht="104.25" customHeight="1" x14ac:dyDescent="0.3">
      <c r="A10" s="38"/>
      <c r="B10" s="38"/>
      <c r="C10" s="55" t="s">
        <v>33</v>
      </c>
      <c r="D10" s="50" t="s">
        <v>26</v>
      </c>
      <c r="E10" s="50" t="s">
        <v>28</v>
      </c>
      <c r="F10" s="56">
        <v>199.2</v>
      </c>
      <c r="G10" s="57">
        <v>3830000</v>
      </c>
      <c r="H10" s="58">
        <v>0.495</v>
      </c>
      <c r="I10" s="59">
        <v>1.1499999999999999</v>
      </c>
      <c r="J10" s="60">
        <f>ROUND(F10*G10*H10*I10,-3)</f>
        <v>434301000</v>
      </c>
      <c r="K10" s="46"/>
      <c r="L10" s="55" t="s">
        <v>33</v>
      </c>
      <c r="M10" s="56">
        <v>199.2</v>
      </c>
      <c r="N10" s="57">
        <v>3830000</v>
      </c>
      <c r="O10" s="58">
        <v>0.995</v>
      </c>
      <c r="P10" s="59">
        <v>1.1499999999999999</v>
      </c>
      <c r="Q10" s="60">
        <f>ROUND(M10*N10*O10*P10,-3)</f>
        <v>872990000</v>
      </c>
      <c r="R10" s="47"/>
      <c r="S10" s="48"/>
    </row>
    <row r="11" spans="1:28" ht="28.5" customHeight="1" x14ac:dyDescent="0.3">
      <c r="A11" s="70"/>
      <c r="B11" s="70"/>
      <c r="C11" s="64" t="s">
        <v>17</v>
      </c>
      <c r="D11" s="64"/>
      <c r="E11" s="64"/>
      <c r="F11" s="64"/>
      <c r="G11" s="64"/>
      <c r="H11" s="64"/>
      <c r="I11" s="64"/>
      <c r="J11" s="64"/>
      <c r="K11" s="51">
        <f>K9+K6</f>
        <v>624786000</v>
      </c>
      <c r="L11" s="64" t="s">
        <v>17</v>
      </c>
      <c r="M11" s="64"/>
      <c r="N11" s="64"/>
      <c r="O11" s="64"/>
      <c r="P11" s="64"/>
      <c r="Q11" s="64"/>
      <c r="R11" s="51">
        <f>R9+R6</f>
        <v>1164021000</v>
      </c>
      <c r="S11" s="52">
        <f>R11-K11</f>
        <v>539235000</v>
      </c>
      <c r="T11" s="53">
        <f>Q11-J11</f>
        <v>0</v>
      </c>
      <c r="U11" s="15"/>
      <c r="V11" s="15"/>
      <c r="W11" s="15"/>
      <c r="X11" s="15"/>
    </row>
    <row r="12" spans="1:28" ht="26.25" customHeight="1" x14ac:dyDescent="0.3">
      <c r="A12" s="65" t="s">
        <v>35</v>
      </c>
      <c r="B12" s="64"/>
      <c r="C12" s="64"/>
      <c r="D12" s="64"/>
      <c r="E12" s="64"/>
      <c r="F12" s="64"/>
      <c r="G12" s="64"/>
      <c r="H12" s="64"/>
      <c r="I12" s="64"/>
      <c r="J12" s="64"/>
      <c r="K12" s="64"/>
      <c r="L12" s="64"/>
      <c r="M12" s="64"/>
      <c r="N12" s="64"/>
      <c r="O12" s="64"/>
      <c r="P12" s="64"/>
      <c r="Q12" s="64"/>
      <c r="R12" s="64"/>
      <c r="S12" s="64"/>
      <c r="T12" s="15"/>
      <c r="U12" s="15"/>
      <c r="V12" s="15"/>
      <c r="W12" s="15"/>
      <c r="X12" s="15"/>
    </row>
  </sheetData>
  <mergeCells count="19">
    <mergeCell ref="V4:X4"/>
    <mergeCell ref="S3:S4"/>
    <mergeCell ref="T4:U4"/>
    <mergeCell ref="C6:I6"/>
    <mergeCell ref="L6:P6"/>
    <mergeCell ref="D3:J3"/>
    <mergeCell ref="C11:J11"/>
    <mergeCell ref="L11:Q11"/>
    <mergeCell ref="A12:S12"/>
    <mergeCell ref="A1:S1"/>
    <mergeCell ref="A2:S2"/>
    <mergeCell ref="A3:A4"/>
    <mergeCell ref="B3:B4"/>
    <mergeCell ref="C3:C4"/>
    <mergeCell ref="K3:K4"/>
    <mergeCell ref="L3:R3"/>
    <mergeCell ref="A11:B11"/>
    <mergeCell ref="C9:I9"/>
    <mergeCell ref="L9:P9"/>
  </mergeCells>
  <pageMargins left="0.11811023622047245" right="7.874015748031496E-2" top="0.11811023622047245" bottom="0.11811023622047245" header="0.11811023622047245" footer="0.11811023622047245"/>
  <pageSetup paperSize="9" scale="85" orientation="landscape" r:id="rId1"/>
  <ignoredErrors>
    <ignoredError sqref="J9 Q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2023-12-26T09:13:57Z</cp:lastPrinted>
  <dcterms:created xsi:type="dcterms:W3CDTF">2022-12-07T02:36:57Z</dcterms:created>
  <dcterms:modified xsi:type="dcterms:W3CDTF">2023-12-30T03:59:33Z</dcterms:modified>
</cp:coreProperties>
</file>